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67\"/>
    </mc:Choice>
  </mc:AlternateContent>
  <xr:revisionPtr revIDLastSave="0" documentId="13_ncr:1_{FDFF2155-C20B-4BA0-9D17-49E38B24D60A}" xr6:coauthVersionLast="47" xr6:coauthVersionMax="47" xr10:uidLastSave="{00000000-0000-0000-0000-000000000000}"/>
  <bookViews>
    <workbookView xWindow="0" yWindow="2196" windowWidth="17664" windowHeight="11280" tabRatio="796" activeTab="1" xr2:uid="{00000000-000D-0000-FFFF-FFFF00000000}"/>
  </bookViews>
  <sheets>
    <sheet name="Сводка затрат" sheetId="1" r:id="rId1"/>
    <sheet name="ССР" sheetId="2" r:id="rId2"/>
    <sheet name="ОСР 528-02-01" sheetId="3" r:id="rId3"/>
    <sheet name="ОСР 528-09-01" sheetId="4" r:id="rId4"/>
    <sheet name="ОСР 528-12-01" sheetId="5" r:id="rId5"/>
    <sheet name="ОСР 556-02-01" sheetId="6" r:id="rId6"/>
    <sheet name="ОСР 556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2" i="2" l="1"/>
  <c r="G72" i="2"/>
  <c r="F72" i="2"/>
  <c r="E72" i="2"/>
  <c r="D72" i="2"/>
  <c r="H71" i="2"/>
  <c r="G71" i="2"/>
  <c r="F71" i="2"/>
  <c r="E71" i="2"/>
  <c r="D71" i="2"/>
  <c r="H70" i="2"/>
  <c r="G70" i="2"/>
  <c r="F70" i="2"/>
  <c r="E70" i="2"/>
  <c r="D70" i="2"/>
  <c r="H68" i="2"/>
  <c r="G68" i="2"/>
  <c r="F68" i="2"/>
  <c r="E68" i="2"/>
  <c r="D68" i="2"/>
  <c r="H67" i="2"/>
  <c r="G67" i="2"/>
  <c r="F67" i="2"/>
  <c r="E67" i="2"/>
  <c r="D67" i="2"/>
  <c r="H66" i="2"/>
  <c r="G66" i="2"/>
  <c r="F66" i="2"/>
  <c r="E66" i="2"/>
  <c r="D66" i="2"/>
  <c r="H58" i="2"/>
  <c r="G58" i="2"/>
  <c r="F58" i="2"/>
  <c r="E58" i="2"/>
  <c r="D58" i="2"/>
  <c r="H57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<sst xmlns="http://schemas.openxmlformats.org/spreadsheetml/2006/main" count="227" uniqueCount="124">
  <si>
    <t>СВОДКА ЗАТРАТ</t>
  </si>
  <si>
    <t>P_0367</t>
  </si>
  <si>
    <t>(идентификатор инвестиционного проекта)</t>
  </si>
  <si>
    <t>Реконструкция ТП-Мехпричал/630 кВА с заменой на КТП 6/0,4кВ 630 кВА г.о. Чапаевск Самарская область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</si>
  <si>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</si>
  <si>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</si>
  <si>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</si>
  <si>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</si>
  <si>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</si>
  <si>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</si>
  <si>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</si>
  <si>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</si>
  <si>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</si>
  <si>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</si>
  <si>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</si>
  <si>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</si>
  <si>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</si>
  <si>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</si>
  <si>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</si>
  <si>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</si>
  <si>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</si>
  <si>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</si>
  <si>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</si>
  <si>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</si>
  <si>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</si>
  <si>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</si>
  <si>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</si>
  <si>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</si>
  <si>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</si>
  <si>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</si>
  <si>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</si>
  <si>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</si>
  <si>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</si>
  <si>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</si>
  <si>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</si>
  <si>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</si>
  <si>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</si>
  <si>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</si>
  <si>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</si>
  <si>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</si>
  <si>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ОСР-528-02-01</t>
  </si>
  <si>
    <t>"Реконструкция КТП КЯР 627/630 кВА с заменой КТП" Красноярский район Самарская область</t>
  </si>
  <si>
    <t>ОСР-556-02-01</t>
  </si>
  <si>
    <t>Ограждение КТП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</si>
  <si>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</si>
  <si>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</si>
  <si>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</si>
  <si>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</si>
  <si>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</si>
  <si>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</si>
  <si>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</si>
  <si>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</si>
  <si>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</si>
  <si>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</si>
  <si>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</si>
  <si>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</si>
  <si>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</si>
  <si>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</si>
  <si>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</si>
  <si>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</si>
  <si>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</si>
  <si>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</si>
  <si>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ОСР-528-09-01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</si>
  <si>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</si>
  <si>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</si>
  <si>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</si>
  <si>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</si>
  <si>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</si>
  <si>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</si>
  <si>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</si>
  <si>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</si>
  <si>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</si>
  <si>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</si>
  <si>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</si>
  <si>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</si>
  <si>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</si>
  <si>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</si>
  <si>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работы и изыскательские работы</t>
  </si>
  <si>
    <t>ОСР-556-12-01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</si>
  <si>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</si>
  <si>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</si>
  <si>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</si>
  <si>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</si>
  <si>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</si>
  <si>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</si>
  <si>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</si>
  <si>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</si>
  <si>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</si>
  <si>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</si>
  <si>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</si>
  <si>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</si>
  <si>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</si>
  <si>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</si>
  <si>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528-02-01</t>
  </si>
  <si>
    <t>Наименование сметы</t>
  </si>
  <si>
    <t>Наименование локальных сметных расчетов (смет), затрат</t>
  </si>
  <si>
    <t>ЛС-528-1</t>
  </si>
  <si>
    <t>Замена КТП КЯР 627/630 кВА</t>
  </si>
  <si>
    <t>Итого</t>
  </si>
  <si>
    <t>ОБЪЕКТНЫЙ СМЕТНЫЙ РАСЧЕТ № ОСР 528-09-01</t>
  </si>
  <si>
    <t>ЛС-528-2</t>
  </si>
  <si>
    <t>Пусконаладочные работы КТП КЯР 627/630 кВА</t>
  </si>
  <si>
    <t>ОБЪЕКТНЫЙ СМЕТНЫЙ РАСЧЕТ № ОСР 528-12-01</t>
  </si>
  <si>
    <t>Проектные и изыскательские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</si>
  <si>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</si>
  <si>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</si>
  <si>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</si>
  <si>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</si>
  <si>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</si>
  <si>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</si>
  <si>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</si>
  <si>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</si>
  <si>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</si>
  <si>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</si>
  <si>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</si>
  <si>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</si>
  <si>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</si>
  <si>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</si>
  <si>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</si>
  <si>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</si>
  <si>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630 кВА тупиковая, напряжением 10/0,4</t>
  </si>
  <si>
    <t>шт</t>
  </si>
  <si>
    <t>10/0.4</t>
  </si>
  <si>
    <t>КП Исх. №103 от 27.02.2024г СВЭМ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</si>
</sst>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"/>
    <numFmt numFmtId="169" formatCode="_-* #\ ##0.00000\ _₽_-;\-* #\ ##0.00000\ _₽_-;_-* &quot;-&quot;?????\ _₽_-;_-@_-"/>
    <numFmt numFmtId="170" formatCode="#\ ##0.00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2" formatCode="0.0000"/>
  </numFmts>
  <fonts count="14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2" fillId="0" borderId="0"/>
    <xf numFmtId="0" fontId="12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8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70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70" fontId="6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71" fontId="7" fillId="0" borderId="1" xfId="0" applyNumberFormat="1" applyFont="1" applyBorder="1" applyAlignment="1">
      <alignment vertical="center" wrapText="1"/>
    </xf>
    <xf numFmtId="170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6" fillId="0" borderId="0" xfId="0" applyNumberFormat="1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9" fillId="0" borderId="0" xfId="4" applyFont="1" applyAlignment="1">
      <alignment vertical="center"/>
    </xf>
    <xf numFmtId="0" fontId="9" fillId="0" borderId="1" xfId="3" applyFont="1" applyBorder="1" applyAlignment="1">
      <alignment horizontal="left" vertical="center" wrapText="1"/>
    </xf>
    <xf numFmtId="170" fontId="9" fillId="0" borderId="1" xfId="3" applyNumberFormat="1" applyFont="1" applyBorder="1" applyAlignment="1">
      <alignment horizontal="center" vertical="center" wrapText="1"/>
    </xf>
    <xf numFmtId="49" fontId="9" fillId="0" borderId="1" xfId="3" applyNumberFormat="1" applyFont="1" applyBorder="1" applyAlignment="1">
      <alignment horizontal="center" vertical="center" wrapText="1"/>
    </xf>
    <xf numFmtId="173" fontId="9" fillId="0" borderId="1" xfId="3" applyNumberFormat="1" applyFont="1" applyBorder="1" applyAlignment="1">
      <alignment vertical="center" wrapText="1"/>
    </xf>
    <xf numFmtId="173" fontId="4" fillId="0" borderId="0" xfId="4" applyNumberFormat="1" applyFont="1" applyAlignment="1">
      <alignment vertical="center"/>
    </xf>
    <xf numFmtId="0" fontId="9" fillId="2" borderId="0" xfId="4" applyFont="1" applyFill="1" applyAlignment="1">
      <alignment horizontal="center" vertical="center" wrapText="1"/>
    </xf>
    <xf numFmtId="0" fontId="9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9" fillId="0" borderId="1" xfId="1" applyFont="1" applyFill="1" applyBorder="1" applyAlignment="1">
      <alignment vertical="center" wrapText="1"/>
    </xf>
    <xf numFmtId="174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175" fontId="4" fillId="0" borderId="0" xfId="4" applyNumberFormat="1" applyFont="1" applyAlignment="1">
      <alignment vertical="center"/>
    </xf>
    <xf numFmtId="176" fontId="9" fillId="0" borderId="1" xfId="1" applyNumberFormat="1" applyFont="1" applyFill="1" applyBorder="1" applyAlignment="1">
      <alignment vertical="center" wrapText="1"/>
    </xf>
    <xf numFmtId="177" fontId="11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9" fillId="2" borderId="0" xfId="3" applyFont="1" applyFill="1" applyAlignment="1">
      <alignment horizontal="right" vertical="center"/>
    </xf>
    <xf numFmtId="169" fontId="11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9" fontId="11" fillId="0" borderId="0" xfId="4" applyNumberFormat="1" applyFont="1" applyAlignment="1">
      <alignment vertical="center"/>
    </xf>
    <xf numFmtId="170" fontId="4" fillId="0" borderId="0" xfId="4" applyNumberFormat="1" applyFont="1" applyAlignment="1">
      <alignment vertical="center"/>
    </xf>
    <xf numFmtId="164" fontId="9" fillId="0" borderId="1" xfId="1" applyFont="1" applyFill="1" applyBorder="1" applyAlignment="1">
      <alignment horizontal="center" vertical="center" wrapText="1"/>
    </xf>
    <xf numFmtId="176" fontId="9" fillId="0" borderId="1" xfId="1" applyNumberFormat="1" applyFont="1" applyFill="1" applyBorder="1" applyAlignment="1">
      <alignment horizontal="center" vertical="center" wrapText="1"/>
    </xf>
    <xf numFmtId="0" fontId="11" fillId="0" borderId="0" xfId="4" applyFont="1" applyAlignment="1">
      <alignment vertical="center"/>
    </xf>
    <xf numFmtId="178" fontId="4" fillId="0" borderId="0" xfId="4" applyNumberFormat="1" applyFont="1" applyAlignment="1">
      <alignment vertical="center"/>
    </xf>
    <xf numFmtId="0" fontId="9" fillId="0" borderId="0" xfId="3" applyFont="1" applyAlignment="1">
      <alignment horizontal="left" vertical="center"/>
    </xf>
    <xf numFmtId="177" fontId="4" fillId="0" borderId="0" xfId="4" applyNumberFormat="1" applyFont="1" applyAlignment="1">
      <alignment vertical="center"/>
    </xf>
    <xf numFmtId="2" fontId="9" fillId="2" borderId="0" xfId="4" applyNumberFormat="1" applyFont="1" applyFill="1" applyAlignment="1">
      <alignment horizontal="center" vertical="center"/>
    </xf>
    <xf numFmtId="164" fontId="9" fillId="2" borderId="0" xfId="1" applyFont="1" applyFill="1" applyAlignment="1">
      <alignment horizontal="center" vertical="center"/>
    </xf>
    <xf numFmtId="179" fontId="9" fillId="2" borderId="0" xfId="1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0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3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3.109375" customWidth="1"/>
    <col min="7" max="9" width="16.109375" customWidth="1"/>
  </cols>
  <sheetData>
    <row r="1" spans="1:3" ht="15.75" customHeight="1">
      <c r="A1" s="10"/>
      <c r="B1" s="10"/>
      <c r="C1" s="10"/>
    </row>
    <row r="2" spans="1:3" ht="15.75" customHeight="1">
      <c r="A2" s="11"/>
      <c r="B2" s="11"/>
      <c r="C2" s="11"/>
    </row>
    <row r="3" spans="1:3" ht="15.75" customHeight="1">
      <c r="A3" s="12"/>
      <c r="B3" s="12"/>
      <c r="C3" s="12"/>
    </row>
    <row r="4" spans="1:3" ht="15.75" customHeight="1">
      <c r="A4" s="11"/>
      <c r="B4" s="11"/>
      <c r="C4" s="11"/>
    </row>
    <row r="5" spans="1:3" ht="15.75" customHeight="1">
      <c r="A5" s="11"/>
      <c r="B5" s="11"/>
      <c r="C5" s="11"/>
    </row>
    <row r="6" spans="1:3" ht="15.75" customHeight="1">
      <c r="A6" s="11"/>
      <c r="B6" s="11"/>
      <c r="C6" s="36"/>
    </row>
    <row r="7" spans="1:3" ht="15.75" customHeight="1">
      <c r="A7" s="11"/>
      <c r="B7" s="11"/>
      <c r="C7" s="11"/>
    </row>
    <row r="8" spans="1:3" ht="15.75" customHeight="1">
      <c r="A8" s="12"/>
      <c r="B8" s="12"/>
      <c r="C8" s="12"/>
    </row>
    <row r="9" spans="1:3" ht="15.75" customHeight="1">
      <c r="A9" s="11"/>
      <c r="B9" s="11"/>
      <c r="C9" s="11"/>
    </row>
    <row r="10" spans="1:3" ht="15.75" customHeight="1">
      <c r="A10" s="11"/>
      <c r="B10" s="11"/>
      <c r="C10" s="11"/>
    </row>
    <row r="11" spans="1:3" ht="15.75" customHeight="1">
      <c r="A11" s="11"/>
      <c r="B11" s="11"/>
      <c r="C11" s="11"/>
    </row>
    <row r="12" spans="1:3" ht="15.75" customHeight="1">
      <c r="A12" s="69" t="s">
        <v>0</v>
      </c>
      <c r="B12" s="69"/>
      <c r="C12" s="69"/>
    </row>
    <row r="13" spans="1:3" ht="15.75" customHeight="1">
      <c r="A13" s="11"/>
      <c r="B13" s="11"/>
      <c r="C13" s="11"/>
    </row>
    <row r="14" spans="1:3" ht="15.75" customHeight="1">
      <c r="A14" s="11"/>
      <c r="B14" s="11"/>
      <c r="C14" s="11"/>
    </row>
    <row r="15" spans="1:3" ht="15.75" customHeight="1">
      <c r="A15" s="11"/>
      <c r="B15" s="11"/>
      <c r="C15" s="11"/>
    </row>
    <row r="16" spans="1:3" ht="20.25" customHeight="1">
      <c r="A16" s="70" t="s">
        <v>1</v>
      </c>
      <c r="B16" s="70"/>
      <c r="C16" s="70"/>
    </row>
    <row r="17" spans="1:9" ht="15.75" customHeight="1">
      <c r="A17" s="71" t="s">
        <v>2</v>
      </c>
      <c r="B17" s="71"/>
      <c r="C17" s="71"/>
    </row>
    <row r="18" spans="1:9" ht="15.75" customHeight="1">
      <c r="A18" s="11"/>
      <c r="B18" s="11"/>
      <c r="C18" s="11"/>
    </row>
    <row r="19" spans="1:9" ht="72" customHeight="1">
      <c r="A19" s="72" t="s">
        <v>3</v>
      </c>
      <c r="B19" s="72"/>
      <c r="C19" s="72"/>
    </row>
    <row r="20" spans="1:9" ht="15.75" customHeight="1">
      <c r="A20" s="71" t="s">
        <v>4</v>
      </c>
      <c r="B20" s="71"/>
      <c r="C20" s="71"/>
    </row>
    <row r="21" spans="1:9" ht="15.75" customHeight="1">
      <c r="A21" s="11"/>
      <c r="B21" s="11"/>
      <c r="C21" s="11"/>
    </row>
    <row r="22" spans="1:9" ht="15.75" customHeight="1">
      <c r="A22" s="11"/>
      <c r="B22" s="11"/>
      <c r="C22" s="11"/>
    </row>
    <row r="23" spans="1:9" ht="47.25" customHeight="1">
      <c r="A23" s="37" t="s">
        <v>5</v>
      </c>
      <c r="B23" s="37" t="s">
        <v>6</v>
      </c>
      <c r="C23" s="37" t="s">
        <v>7</v>
      </c>
      <c r="D23" s="38"/>
      <c r="E23" s="38"/>
      <c r="F23" s="38"/>
      <c r="G23" s="39"/>
      <c r="H23" s="39"/>
      <c r="I23" s="39"/>
    </row>
    <row r="24" spans="1:9" ht="15.75" customHeight="1">
      <c r="A24" s="37">
        <v>1</v>
      </c>
      <c r="B24" s="37">
        <v>2</v>
      </c>
      <c r="C24" s="37">
        <v>3</v>
      </c>
      <c r="D24" s="38"/>
      <c r="E24" s="38"/>
      <c r="F24" s="38"/>
      <c r="G24" s="39"/>
      <c r="H24" s="39"/>
      <c r="I24" s="39"/>
    </row>
    <row r="25" spans="1:9" ht="15.75" customHeight="1">
      <c r="A25" s="73" t="s">
        <v>8</v>
      </c>
      <c r="B25" s="74"/>
      <c r="C25" s="75"/>
      <c r="D25" s="38"/>
      <c r="E25" s="38"/>
      <c r="F25" s="38"/>
      <c r="G25" s="39"/>
      <c r="H25" s="39"/>
      <c r="I25" s="39"/>
    </row>
    <row r="26" spans="1:9" ht="15.75" customHeight="1">
      <c r="A26" s="37">
        <v>1</v>
      </c>
      <c r="B26" s="40" t="s">
        <v>9</v>
      </c>
      <c r="C26" s="41"/>
      <c r="D26" s="38"/>
      <c r="E26" s="38"/>
      <c r="F26" s="38"/>
      <c r="G26" s="39"/>
      <c r="H26" s="39" t="s">
        <v>10</v>
      </c>
      <c r="I26" s="39"/>
    </row>
    <row r="27" spans="1:9" ht="15.75" customHeight="1">
      <c r="A27" s="42" t="s">
        <v>11</v>
      </c>
      <c r="B27" s="40" t="s">
        <v>12</v>
      </c>
      <c r="C27" s="43">
        <v>0</v>
      </c>
      <c r="D27" s="44"/>
      <c r="E27" s="44"/>
      <c r="F27" s="44"/>
      <c r="G27" s="45" t="s">
        <v>13</v>
      </c>
      <c r="H27" s="45" t="s">
        <v>14</v>
      </c>
      <c r="I27" s="45" t="s">
        <v>15</v>
      </c>
    </row>
    <row r="28" spans="1:9" ht="15.75" customHeight="1">
      <c r="A28" s="42" t="s">
        <v>16</v>
      </c>
      <c r="B28" s="40" t="s">
        <v>17</v>
      </c>
      <c r="C28" s="43">
        <v>0</v>
      </c>
      <c r="D28" s="44"/>
      <c r="E28" s="44"/>
      <c r="F28" s="44"/>
      <c r="G28" s="46">
        <v>2019</v>
      </c>
      <c r="H28" s="47">
        <v>106.826398641827</v>
      </c>
      <c r="I28" s="66"/>
    </row>
    <row r="29" spans="1:9" ht="15.75" customHeight="1">
      <c r="A29" s="42" t="s">
        <v>18</v>
      </c>
      <c r="B29" s="40" t="s">
        <v>19</v>
      </c>
      <c r="C29" s="48">
        <v>0</v>
      </c>
      <c r="D29" s="44"/>
      <c r="E29" s="44"/>
      <c r="F29" s="44"/>
      <c r="G29" s="46">
        <v>2020</v>
      </c>
      <c r="H29" s="47">
        <v>105.561885224957</v>
      </c>
      <c r="I29" s="66"/>
    </row>
    <row r="30" spans="1:9" ht="15.75" customHeight="1">
      <c r="A30" s="37">
        <v>2</v>
      </c>
      <c r="B30" s="40" t="s">
        <v>20</v>
      </c>
      <c r="C30" s="48">
        <f>C27+C28+C29</f>
        <v>0</v>
      </c>
      <c r="D30" s="49"/>
      <c r="E30" s="50"/>
      <c r="F30" s="51"/>
      <c r="G30" s="46">
        <v>2021</v>
      </c>
      <c r="H30" s="47">
        <v>104.9354</v>
      </c>
      <c r="I30" s="66"/>
    </row>
    <row r="31" spans="1:9" ht="15.75" customHeight="1">
      <c r="A31" s="42" t="s">
        <v>21</v>
      </c>
      <c r="B31" s="40" t="s">
        <v>22</v>
      </c>
      <c r="C31" s="48">
        <f>C30-ROUND(C30/1.2,5)</f>
        <v>0</v>
      </c>
      <c r="D31" s="44"/>
      <c r="E31" s="50"/>
      <c r="F31" s="44"/>
      <c r="G31" s="46">
        <v>2022</v>
      </c>
      <c r="H31" s="47">
        <v>114.63142733059399</v>
      </c>
      <c r="I31" s="67"/>
    </row>
    <row r="32" spans="1:9" ht="15.6">
      <c r="A32" s="37">
        <v>3</v>
      </c>
      <c r="B32" s="40" t="s">
        <v>23</v>
      </c>
      <c r="C32" s="52">
        <f>C30*I34</f>
        <v>0</v>
      </c>
      <c r="D32" s="44"/>
      <c r="E32" s="53">
        <f>D32-C32</f>
        <v>0</v>
      </c>
      <c r="F32" s="54"/>
      <c r="G32" s="55">
        <v>2023</v>
      </c>
      <c r="H32" s="47">
        <v>109.096466260827</v>
      </c>
      <c r="I32" s="67"/>
    </row>
    <row r="33" spans="1:9" ht="15.6">
      <c r="A33" s="73" t="s">
        <v>24</v>
      </c>
      <c r="B33" s="74"/>
      <c r="C33" s="75"/>
      <c r="D33" s="38"/>
      <c r="E33" s="56"/>
      <c r="F33" s="57"/>
      <c r="G33" s="46">
        <v>2024</v>
      </c>
      <c r="H33" s="47">
        <v>109.113503262205</v>
      </c>
      <c r="I33" s="67"/>
    </row>
    <row r="34" spans="1:9" ht="15.6">
      <c r="A34" s="37">
        <v>1</v>
      </c>
      <c r="B34" s="40" t="s">
        <v>9</v>
      </c>
      <c r="C34" s="41"/>
      <c r="D34" s="38"/>
      <c r="E34" s="58"/>
      <c r="F34" s="59"/>
      <c r="G34" s="46">
        <v>2025</v>
      </c>
      <c r="H34" s="47">
        <v>107.81631706396399</v>
      </c>
      <c r="I34" s="68">
        <f>(H34+100)/200</f>
        <v>1.0390815853198201</v>
      </c>
    </row>
    <row r="35" spans="1:9" ht="15.6">
      <c r="A35" s="42" t="s">
        <v>11</v>
      </c>
      <c r="B35" s="40" t="s">
        <v>12</v>
      </c>
      <c r="C35" s="60">
        <f>ССР!D72+ССР!E72</f>
        <v>874.60301318147003</v>
      </c>
      <c r="D35" s="44"/>
      <c r="E35" s="58"/>
      <c r="F35" s="44"/>
      <c r="G35" s="46">
        <v>2026</v>
      </c>
      <c r="H35" s="47">
        <v>105.262896868962</v>
      </c>
      <c r="I35" s="68">
        <f>(H35+100)/200*H34/100</f>
        <v>1.1065344785145901</v>
      </c>
    </row>
    <row r="36" spans="1:9" ht="15.6">
      <c r="A36" s="42" t="s">
        <v>16</v>
      </c>
      <c r="B36" s="40" t="s">
        <v>17</v>
      </c>
      <c r="C36" s="60">
        <f>ССР!F72</f>
        <v>6055.2852445798899</v>
      </c>
      <c r="D36" s="44"/>
      <c r="E36" s="58"/>
      <c r="F36" s="44"/>
      <c r="G36" s="46">
        <v>2027</v>
      </c>
      <c r="H36" s="47">
        <v>104.420897989339</v>
      </c>
      <c r="I36" s="68">
        <f>(H36+100)/200*H35/100*H34/100</f>
        <v>1.1599922999352299</v>
      </c>
    </row>
    <row r="37" spans="1:9" ht="15.6">
      <c r="A37" s="42" t="s">
        <v>18</v>
      </c>
      <c r="B37" s="40" t="s">
        <v>19</v>
      </c>
      <c r="C37" s="60">
        <f>ССР!G72</f>
        <v>793.12618178976504</v>
      </c>
      <c r="D37" s="44"/>
      <c r="E37" s="58"/>
      <c r="F37" s="44"/>
      <c r="G37" s="46">
        <v>2028</v>
      </c>
      <c r="H37" s="47">
        <v>104.420897989339</v>
      </c>
      <c r="I37" s="68">
        <f>(H37+100)/200*H36/100*H35/100*H34/100</f>
        <v>1.2112743761995599</v>
      </c>
    </row>
    <row r="38" spans="1:9" ht="15.6">
      <c r="A38" s="37">
        <v>2</v>
      </c>
      <c r="B38" s="40" t="s">
        <v>20</v>
      </c>
      <c r="C38" s="60">
        <f>C35+C36+C37</f>
        <v>7723.0144395511297</v>
      </c>
      <c r="D38" s="49"/>
      <c r="E38" s="53"/>
      <c r="F38" s="54"/>
      <c r="G38" s="46">
        <v>2029</v>
      </c>
      <c r="H38" s="47">
        <v>104.420897989339</v>
      </c>
      <c r="I38" s="68">
        <f>(H38+100)/200*H37/100*H36/100*H35/100*H34/100</f>
        <v>1.26482358074235</v>
      </c>
    </row>
    <row r="39" spans="1:9" ht="15.6">
      <c r="A39" s="42" t="s">
        <v>21</v>
      </c>
      <c r="B39" s="40" t="s">
        <v>22</v>
      </c>
      <c r="C39" s="48">
        <f>C38-ROUND(C38/1.2,5)</f>
        <v>1287.16906955113</v>
      </c>
      <c r="D39" s="44"/>
      <c r="E39" s="58"/>
      <c r="F39" s="44"/>
      <c r="G39" s="38"/>
      <c r="H39" s="38"/>
      <c r="I39" s="38"/>
    </row>
    <row r="40" spans="1:9" ht="15.6">
      <c r="A40" s="37">
        <v>3</v>
      </c>
      <c r="B40" s="40" t="s">
        <v>23</v>
      </c>
      <c r="C40" s="61">
        <f>C38*I35</f>
        <v>8545.7817554293306</v>
      </c>
      <c r="D40" s="44"/>
      <c r="E40" s="53">
        <f>D40-C40</f>
        <v>-8545.7817554293306</v>
      </c>
      <c r="F40" s="54"/>
      <c r="G40" s="38"/>
      <c r="H40" s="38"/>
      <c r="I40" s="38"/>
    </row>
    <row r="41" spans="1:9" ht="15.6">
      <c r="A41" s="37"/>
      <c r="B41" s="40"/>
      <c r="C41" s="60"/>
      <c r="D41" s="44"/>
      <c r="E41" s="62"/>
      <c r="F41" s="44"/>
      <c r="G41" s="38"/>
      <c r="H41" s="38"/>
      <c r="I41" s="38"/>
    </row>
    <row r="42" spans="1:9" ht="15.6">
      <c r="A42" s="37"/>
      <c r="B42" s="40" t="s">
        <v>25</v>
      </c>
      <c r="C42" s="81">
        <f>C40+C32</f>
        <v>8545.7817554293306</v>
      </c>
      <c r="D42" s="44"/>
      <c r="E42" s="53">
        <f>D42-C42</f>
        <v>-8545.7817554293306</v>
      </c>
      <c r="F42" s="54"/>
      <c r="G42" s="38"/>
      <c r="H42" s="38"/>
      <c r="I42" s="63"/>
    </row>
    <row r="43" spans="1:9" ht="15.6">
      <c r="A43" s="39"/>
      <c r="B43" s="39"/>
      <c r="C43" s="39"/>
      <c r="D43" s="63"/>
      <c r="E43" s="38"/>
      <c r="F43" s="59"/>
      <c r="G43" s="38"/>
      <c r="H43" s="38"/>
      <c r="I43" s="38"/>
    </row>
    <row r="44" spans="1:9" ht="15.6">
      <c r="A44" s="64" t="s">
        <v>26</v>
      </c>
      <c r="B44" s="39"/>
      <c r="C44" s="39"/>
      <c r="D44" s="38"/>
      <c r="E44" s="65"/>
      <c r="F44" s="38"/>
      <c r="G44" s="38"/>
      <c r="H44" s="38"/>
      <c r="I44" s="38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2"/>
  <sheetViews>
    <sheetView tabSelected="1" topLeftCell="A3" zoomScale="90" zoomScaleNormal="90" workbookViewId="0">
      <selection activeCell="A13" sqref="A13:H13"/>
    </sheetView>
  </sheetViews>
  <sheetFormatPr defaultColWidth="8.88671875" defaultRowHeight="15.6"/>
  <cols>
    <col min="1" max="1" width="10.88671875" style="7" customWidth="1"/>
    <col min="2" max="2" width="66.33203125" style="7" customWidth="1"/>
    <col min="3" max="3" width="66.6640625" style="7" customWidth="1"/>
    <col min="4" max="4" width="21.88671875" style="7" customWidth="1"/>
    <col min="5" max="5" width="21.109375" style="7" customWidth="1"/>
    <col min="6" max="6" width="23" style="7" customWidth="1"/>
    <col min="7" max="7" width="16.6640625" style="7" customWidth="1"/>
    <col min="8" max="8" width="17.44140625" style="7" customWidth="1"/>
    <col min="9" max="9" width="8.88671875" style="7"/>
  </cols>
  <sheetData>
    <row r="1" spans="1:8">
      <c r="A1" s="10"/>
      <c r="B1" s="10"/>
      <c r="C1" s="10"/>
      <c r="D1" s="10"/>
      <c r="E1" s="10"/>
      <c r="F1" s="10"/>
      <c r="G1" s="10"/>
      <c r="H1" s="10"/>
    </row>
    <row r="2" spans="1:8">
      <c r="A2" s="11"/>
      <c r="B2" s="11"/>
      <c r="C2" s="11"/>
      <c r="D2" s="11"/>
      <c r="E2" s="11"/>
      <c r="F2" s="11"/>
      <c r="G2" s="11"/>
      <c r="H2" s="11"/>
    </row>
    <row r="3" spans="1:8">
      <c r="A3" s="12"/>
      <c r="B3" s="12"/>
      <c r="C3" s="12"/>
      <c r="E3" s="12"/>
      <c r="F3" s="12"/>
      <c r="G3" s="12"/>
      <c r="H3" s="12"/>
    </row>
    <row r="4" spans="1:8">
      <c r="A4" s="11"/>
      <c r="B4" s="11"/>
      <c r="C4" s="11"/>
      <c r="D4" s="11"/>
      <c r="E4" s="11"/>
      <c r="F4" s="11"/>
      <c r="G4" s="11"/>
      <c r="H4" s="11"/>
    </row>
    <row r="5" spans="1:8">
      <c r="A5" s="11"/>
      <c r="B5" s="11"/>
      <c r="C5" s="11"/>
      <c r="D5" s="11"/>
      <c r="E5" s="11"/>
      <c r="F5" s="11"/>
      <c r="G5" s="11"/>
      <c r="H5" s="11"/>
    </row>
    <row r="6" spans="1:8">
      <c r="A6" s="11"/>
      <c r="B6" s="11"/>
      <c r="C6" s="23"/>
      <c r="D6" s="11"/>
      <c r="E6" s="11"/>
      <c r="F6" s="11"/>
      <c r="G6" s="11"/>
      <c r="H6" s="11"/>
    </row>
    <row r="7" spans="1:8">
      <c r="A7" s="11"/>
      <c r="B7" s="11"/>
      <c r="C7" s="11"/>
      <c r="D7" s="11"/>
      <c r="E7" s="11"/>
      <c r="F7" s="11"/>
      <c r="G7" s="11"/>
      <c r="H7" s="11"/>
    </row>
    <row r="8" spans="1:8">
      <c r="A8" s="12"/>
      <c r="B8" s="12"/>
      <c r="C8" s="12"/>
      <c r="E8" s="12"/>
      <c r="F8" s="12"/>
      <c r="G8" s="12"/>
      <c r="H8" s="12"/>
    </row>
    <row r="9" spans="1:8">
      <c r="A9" s="11"/>
      <c r="B9" s="11"/>
      <c r="C9" s="11"/>
      <c r="D9" s="11"/>
      <c r="E9" s="11"/>
      <c r="F9" s="11"/>
      <c r="G9" s="11"/>
      <c r="H9" s="11"/>
    </row>
    <row r="10" spans="1:8">
      <c r="A10" s="11"/>
      <c r="B10" s="11"/>
      <c r="C10" s="11"/>
      <c r="D10" s="11"/>
      <c r="E10" s="11"/>
      <c r="F10" s="11"/>
      <c r="G10" s="11"/>
      <c r="H10" s="11"/>
    </row>
    <row r="11" spans="1:8">
      <c r="A11" s="13"/>
      <c r="B11" s="13"/>
      <c r="C11" s="24" t="s">
        <v>27</v>
      </c>
      <c r="E11" s="13"/>
      <c r="F11" s="13"/>
      <c r="G11" s="13"/>
      <c r="H11" s="13"/>
    </row>
    <row r="12" spans="1:8">
      <c r="A12" s="11"/>
      <c r="B12" s="11"/>
      <c r="C12" s="11"/>
      <c r="D12" s="11"/>
      <c r="E12" s="11"/>
      <c r="F12" s="11"/>
      <c r="G12" s="11"/>
      <c r="H12" s="11"/>
    </row>
    <row r="13" spans="1:8" ht="78.75" customHeight="1">
      <c r="A13" s="72" t="s">
        <v>3</v>
      </c>
      <c r="B13" s="72"/>
      <c r="C13" s="72"/>
      <c r="D13" s="72"/>
      <c r="E13" s="72"/>
      <c r="F13" s="72"/>
      <c r="G13" s="72"/>
      <c r="H13" s="72"/>
    </row>
    <row r="14" spans="1:8">
      <c r="A14" s="22"/>
      <c r="B14" s="22"/>
      <c r="C14" s="12" t="s">
        <v>4</v>
      </c>
      <c r="E14" s="22"/>
      <c r="F14" s="22"/>
      <c r="G14" s="22"/>
      <c r="H14" s="22"/>
    </row>
    <row r="15" spans="1:8">
      <c r="A15" s="11"/>
      <c r="B15" s="11"/>
      <c r="C15" s="11"/>
      <c r="D15" s="11"/>
      <c r="E15" s="25"/>
      <c r="F15" s="11"/>
      <c r="G15" s="11"/>
      <c r="H15" s="11"/>
    </row>
    <row r="16" spans="1:8">
      <c r="A16" s="11" t="s">
        <v>28</v>
      </c>
      <c r="B16" s="11"/>
      <c r="C16" s="11"/>
      <c r="D16" s="11"/>
      <c r="E16" s="11"/>
      <c r="F16" s="11"/>
      <c r="G16" s="11"/>
      <c r="H16" s="16"/>
    </row>
    <row r="17" spans="1:8">
      <c r="A17" s="11"/>
      <c r="B17" s="11"/>
      <c r="C17" s="11"/>
      <c r="D17" s="11"/>
      <c r="E17" s="11"/>
      <c r="F17" s="11"/>
      <c r="G17" s="11"/>
      <c r="H17" s="11"/>
    </row>
    <row r="18" spans="1:8" ht="36" customHeight="1">
      <c r="A18" s="79" t="s">
        <v>5</v>
      </c>
      <c r="B18" s="79" t="s">
        <v>29</v>
      </c>
      <c r="C18" s="79" t="s">
        <v>30</v>
      </c>
      <c r="D18" s="76" t="s">
        <v>31</v>
      </c>
      <c r="E18" s="77"/>
      <c r="F18" s="77"/>
      <c r="G18" s="77"/>
      <c r="H18" s="78"/>
    </row>
    <row r="19" spans="1:8" ht="94.5" customHeight="1">
      <c r="A19" s="79"/>
      <c r="B19" s="79"/>
      <c r="C19" s="79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17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26"/>
      <c r="B21" s="20"/>
      <c r="C21" s="27" t="s">
        <v>37</v>
      </c>
      <c r="D21" s="28"/>
      <c r="E21" s="28"/>
      <c r="F21" s="28"/>
      <c r="G21" s="28"/>
      <c r="H21" s="28"/>
    </row>
    <row r="22" spans="1:8">
      <c r="A22" s="26"/>
      <c r="B22" s="2"/>
      <c r="C22" s="29"/>
      <c r="D22" s="30"/>
      <c r="E22" s="30"/>
      <c r="F22" s="30"/>
      <c r="G22" s="28"/>
      <c r="H22" s="28">
        <f>SUM(D22:G22)</f>
        <v>0</v>
      </c>
    </row>
    <row r="23" spans="1:8">
      <c r="A23" s="2"/>
      <c r="B23" s="20"/>
      <c r="C23" s="27" t="s">
        <v>38</v>
      </c>
      <c r="D23" s="28">
        <f>SUM(D22:D22)</f>
        <v>0</v>
      </c>
      <c r="E23" s="28">
        <f>SUM(E22:E22)</f>
        <v>0</v>
      </c>
      <c r="F23" s="28">
        <f>SUM(F22:F22)</f>
        <v>0</v>
      </c>
      <c r="G23" s="28">
        <f>SUM(G22:G22)</f>
        <v>0</v>
      </c>
      <c r="H23" s="28">
        <f>SUM(D23:G23)</f>
        <v>0</v>
      </c>
    </row>
    <row r="24" spans="1:8">
      <c r="A24" s="2"/>
      <c r="B24" s="20"/>
      <c r="C24" s="31" t="s">
        <v>39</v>
      </c>
      <c r="D24" s="28"/>
      <c r="E24" s="28"/>
      <c r="F24" s="28"/>
      <c r="G24" s="28"/>
      <c r="H24" s="28"/>
    </row>
    <row r="25" spans="1:8" s="22" customFormat="1" ht="31.2">
      <c r="A25" s="2">
        <v>1</v>
      </c>
      <c r="B25" s="2" t="s">
        <v>40</v>
      </c>
      <c r="C25" s="29" t="s">
        <v>41</v>
      </c>
      <c r="D25" s="28">
        <v>625.18763964148002</v>
      </c>
      <c r="E25" s="28">
        <v>23.557605354311001</v>
      </c>
      <c r="F25" s="28">
        <v>4899.0980943203003</v>
      </c>
      <c r="G25" s="28">
        <v>0</v>
      </c>
      <c r="H25" s="28">
        <v>5547.8433393161004</v>
      </c>
    </row>
    <row r="26" spans="1:8">
      <c r="A26" s="2">
        <v>2</v>
      </c>
      <c r="B26" s="2" t="s">
        <v>42</v>
      </c>
      <c r="C26" s="29" t="s">
        <v>43</v>
      </c>
      <c r="D26" s="28">
        <v>27.469614361367</v>
      </c>
      <c r="E26" s="28">
        <v>0</v>
      </c>
      <c r="F26" s="28">
        <v>0</v>
      </c>
      <c r="G26" s="28">
        <v>0</v>
      </c>
      <c r="H26" s="28">
        <v>27.469614361367</v>
      </c>
    </row>
    <row r="27" spans="1:8">
      <c r="A27" s="2"/>
      <c r="B27" s="20"/>
      <c r="C27" s="20" t="s">
        <v>44</v>
      </c>
      <c r="D27" s="28">
        <v>652.65725400284998</v>
      </c>
      <c r="E27" s="28">
        <v>23.557605354311001</v>
      </c>
      <c r="F27" s="28">
        <v>4899.0980943203003</v>
      </c>
      <c r="G27" s="28">
        <v>0</v>
      </c>
      <c r="H27" s="28">
        <v>5575.3129536775004</v>
      </c>
    </row>
    <row r="28" spans="1:8">
      <c r="A28" s="2"/>
      <c r="B28" s="20"/>
      <c r="C28" s="31" t="s">
        <v>45</v>
      </c>
      <c r="D28" s="28"/>
      <c r="E28" s="28"/>
      <c r="F28" s="28"/>
      <c r="G28" s="28"/>
      <c r="H28" s="28"/>
    </row>
    <row r="29" spans="1:8" s="22" customFormat="1">
      <c r="A29" s="32"/>
      <c r="B29" s="32"/>
      <c r="C29" s="33"/>
      <c r="D29" s="28"/>
      <c r="E29" s="28"/>
      <c r="F29" s="28"/>
      <c r="G29" s="28"/>
      <c r="H29" s="28">
        <f>SUM(D29:G29)</f>
        <v>0</v>
      </c>
    </row>
    <row r="30" spans="1:8">
      <c r="A30" s="2"/>
      <c r="B30" s="20"/>
      <c r="C30" s="20" t="s">
        <v>46</v>
      </c>
      <c r="D30" s="28">
        <f>SUM(D29:D29)</f>
        <v>0</v>
      </c>
      <c r="E30" s="28">
        <f>SUM(E29:E29)</f>
        <v>0</v>
      </c>
      <c r="F30" s="28">
        <f>SUM(F29:F29)</f>
        <v>0</v>
      </c>
      <c r="G30" s="28">
        <f>SUM(G29:G29)</f>
        <v>0</v>
      </c>
      <c r="H30" s="28">
        <f>SUM(D30:G30)</f>
        <v>0</v>
      </c>
    </row>
    <row r="31" spans="1:8">
      <c r="A31" s="26"/>
      <c r="B31" s="20"/>
      <c r="C31" s="27" t="s">
        <v>47</v>
      </c>
      <c r="D31" s="28"/>
      <c r="E31" s="28"/>
      <c r="F31" s="28"/>
      <c r="G31" s="28"/>
      <c r="H31" s="28"/>
    </row>
    <row r="32" spans="1:8">
      <c r="A32" s="26"/>
      <c r="B32" s="2"/>
      <c r="C32" s="34"/>
      <c r="D32" s="28"/>
      <c r="E32" s="28"/>
      <c r="F32" s="28"/>
      <c r="G32" s="28"/>
      <c r="H32" s="28">
        <f>SUM(D32:G32)</f>
        <v>0</v>
      </c>
    </row>
    <row r="33" spans="1:8">
      <c r="A33" s="2"/>
      <c r="B33" s="20"/>
      <c r="C33" s="27" t="s">
        <v>48</v>
      </c>
      <c r="D33" s="28">
        <f>SUM(D32:D32)</f>
        <v>0</v>
      </c>
      <c r="E33" s="28">
        <f>SUM(E32:E32)</f>
        <v>0</v>
      </c>
      <c r="F33" s="28">
        <f>SUM(F32:F32)</f>
        <v>0</v>
      </c>
      <c r="G33" s="28">
        <f>SUM(G32:G32)</f>
        <v>0</v>
      </c>
      <c r="H33" s="28">
        <f>SUM(D33:G33)</f>
        <v>0</v>
      </c>
    </row>
    <row r="34" spans="1:8">
      <c r="A34" s="2"/>
      <c r="B34" s="20"/>
      <c r="C34" s="31" t="s">
        <v>49</v>
      </c>
      <c r="D34" s="28"/>
      <c r="E34" s="28"/>
      <c r="F34" s="28"/>
      <c r="G34" s="28"/>
      <c r="H34" s="28"/>
    </row>
    <row r="35" spans="1:8" s="22" customFormat="1">
      <c r="A35" s="32"/>
      <c r="B35" s="32"/>
      <c r="C35" s="33"/>
      <c r="D35" s="28"/>
      <c r="E35" s="28"/>
      <c r="F35" s="28"/>
      <c r="G35" s="28"/>
      <c r="H35" s="28">
        <f>SUM(D35:G35)</f>
        <v>0</v>
      </c>
    </row>
    <row r="36" spans="1:8">
      <c r="A36" s="2"/>
      <c r="B36" s="20"/>
      <c r="C36" s="20" t="s">
        <v>50</v>
      </c>
      <c r="D36" s="28">
        <f>SUM(D35:D35)</f>
        <v>0</v>
      </c>
      <c r="E36" s="28">
        <f>SUM(E35:E35)</f>
        <v>0</v>
      </c>
      <c r="F36" s="28">
        <f>SUM(F35:F35)</f>
        <v>0</v>
      </c>
      <c r="G36" s="28">
        <f>SUM(G35:G35)</f>
        <v>0</v>
      </c>
      <c r="H36" s="28">
        <f>SUM(D36:G36)</f>
        <v>0</v>
      </c>
    </row>
    <row r="37" spans="1:8" ht="31.5" customHeight="1">
      <c r="A37" s="2"/>
      <c r="B37" s="20"/>
      <c r="C37" s="31" t="s">
        <v>51</v>
      </c>
      <c r="D37" s="28"/>
      <c r="E37" s="28"/>
      <c r="F37" s="28"/>
      <c r="G37" s="28"/>
      <c r="H37" s="28"/>
    </row>
    <row r="38" spans="1:8" s="22" customFormat="1">
      <c r="A38" s="32"/>
      <c r="B38" s="32"/>
      <c r="C38" s="33"/>
      <c r="D38" s="28"/>
      <c r="E38" s="28"/>
      <c r="F38" s="28"/>
      <c r="G38" s="28"/>
      <c r="H38" s="28">
        <f>SUM(D38:G38)</f>
        <v>0</v>
      </c>
    </row>
    <row r="39" spans="1:8">
      <c r="A39" s="2"/>
      <c r="B39" s="20"/>
      <c r="C39" s="20" t="s">
        <v>52</v>
      </c>
      <c r="D39" s="28">
        <f>SUM(D38:D38)</f>
        <v>0</v>
      </c>
      <c r="E39" s="28">
        <f>SUM(E38:E38)</f>
        <v>0</v>
      </c>
      <c r="F39" s="28">
        <f>SUM(F38:F38)</f>
        <v>0</v>
      </c>
      <c r="G39" s="28">
        <f>SUM(G38:G38)</f>
        <v>0</v>
      </c>
      <c r="H39" s="28">
        <f>SUM(D39:G39)</f>
        <v>0</v>
      </c>
    </row>
    <row r="40" spans="1:8">
      <c r="A40" s="2"/>
      <c r="B40" s="20"/>
      <c r="C40" s="31" t="s">
        <v>53</v>
      </c>
      <c r="D40" s="28"/>
      <c r="E40" s="28"/>
      <c r="F40" s="28"/>
      <c r="G40" s="28"/>
      <c r="H40" s="28"/>
    </row>
    <row r="41" spans="1:8" s="22" customFormat="1">
      <c r="A41" s="32"/>
      <c r="B41" s="32"/>
      <c r="C41" s="33"/>
      <c r="D41" s="28"/>
      <c r="E41" s="28"/>
      <c r="F41" s="28"/>
      <c r="G41" s="28"/>
      <c r="H41" s="28">
        <f>SUM(D41:G41)</f>
        <v>0</v>
      </c>
    </row>
    <row r="42" spans="1:8">
      <c r="A42" s="2"/>
      <c r="B42" s="20"/>
      <c r="C42" s="20" t="s">
        <v>54</v>
      </c>
      <c r="D42" s="28">
        <f>SUM(D41:D41)</f>
        <v>0</v>
      </c>
      <c r="E42" s="28">
        <f>SUM(E41:E41)</f>
        <v>0</v>
      </c>
      <c r="F42" s="28">
        <f>SUM(F41:F41)</f>
        <v>0</v>
      </c>
      <c r="G42" s="28">
        <f>SUM(G41:G41)</f>
        <v>0</v>
      </c>
      <c r="H42" s="28">
        <f>SUM(D42:G42)</f>
        <v>0</v>
      </c>
    </row>
    <row r="43" spans="1:8">
      <c r="A43" s="2"/>
      <c r="B43" s="20"/>
      <c r="C43" s="20" t="s">
        <v>55</v>
      </c>
      <c r="D43" s="28">
        <v>652.65725400284998</v>
      </c>
      <c r="E43" s="28">
        <v>23.557605354311001</v>
      </c>
      <c r="F43" s="28">
        <v>4899.0980943203003</v>
      </c>
      <c r="G43" s="28">
        <v>0</v>
      </c>
      <c r="H43" s="28">
        <v>5575.3129536775004</v>
      </c>
    </row>
    <row r="44" spans="1:8">
      <c r="A44" s="2"/>
      <c r="B44" s="20"/>
      <c r="C44" s="31" t="s">
        <v>56</v>
      </c>
      <c r="D44" s="28"/>
      <c r="E44" s="28"/>
      <c r="F44" s="28"/>
      <c r="G44" s="28"/>
      <c r="H44" s="28"/>
    </row>
    <row r="45" spans="1:8" ht="31.2">
      <c r="A45" s="2">
        <v>3</v>
      </c>
      <c r="B45" s="2" t="s">
        <v>57</v>
      </c>
      <c r="C45" s="29" t="s">
        <v>58</v>
      </c>
      <c r="D45" s="28">
        <v>13.053799761076</v>
      </c>
      <c r="E45" s="28">
        <v>0.46918806402750002</v>
      </c>
      <c r="F45" s="28">
        <v>0</v>
      </c>
      <c r="G45" s="28">
        <v>0</v>
      </c>
      <c r="H45" s="28">
        <v>13.522987825104</v>
      </c>
    </row>
    <row r="46" spans="1:8">
      <c r="A46" s="2"/>
      <c r="B46" s="20"/>
      <c r="C46" s="20" t="s">
        <v>59</v>
      </c>
      <c r="D46" s="28">
        <v>13.053799761076</v>
      </c>
      <c r="E46" s="28">
        <v>0.46918806402750002</v>
      </c>
      <c r="F46" s="28">
        <v>0</v>
      </c>
      <c r="G46" s="28">
        <v>0</v>
      </c>
      <c r="H46" s="28">
        <v>13.522987825104</v>
      </c>
    </row>
    <row r="47" spans="1:8">
      <c r="A47" s="2"/>
      <c r="B47" s="20"/>
      <c r="C47" s="20" t="s">
        <v>60</v>
      </c>
      <c r="D47" s="28">
        <v>665.71105376391995</v>
      </c>
      <c r="E47" s="28">
        <v>24.026793418337999</v>
      </c>
      <c r="F47" s="28">
        <v>4899.0980943203003</v>
      </c>
      <c r="G47" s="28">
        <v>0</v>
      </c>
      <c r="H47" s="28">
        <v>5588.8359415025998</v>
      </c>
    </row>
    <row r="48" spans="1:8">
      <c r="A48" s="2"/>
      <c r="B48" s="20"/>
      <c r="C48" s="20" t="s">
        <v>61</v>
      </c>
      <c r="D48" s="28"/>
      <c r="E48" s="28"/>
      <c r="F48" s="28"/>
      <c r="G48" s="28"/>
      <c r="H48" s="28"/>
    </row>
    <row r="49" spans="1:8">
      <c r="A49" s="2">
        <v>4</v>
      </c>
      <c r="B49" s="2" t="s">
        <v>62</v>
      </c>
      <c r="C49" s="35" t="s">
        <v>63</v>
      </c>
      <c r="D49" s="28">
        <v>0</v>
      </c>
      <c r="E49" s="28">
        <v>0</v>
      </c>
      <c r="F49" s="28">
        <v>0</v>
      </c>
      <c r="G49" s="28">
        <v>106.80029699305</v>
      </c>
      <c r="H49" s="28">
        <v>106.80029699305</v>
      </c>
    </row>
    <row r="50" spans="1:8" ht="31.2">
      <c r="A50" s="2">
        <v>5</v>
      </c>
      <c r="B50" s="2" t="s">
        <v>64</v>
      </c>
      <c r="C50" s="35" t="s">
        <v>65</v>
      </c>
      <c r="D50" s="28">
        <v>17.247821691761001</v>
      </c>
      <c r="E50" s="28">
        <v>0.62194696859459997</v>
      </c>
      <c r="F50" s="28">
        <v>0</v>
      </c>
      <c r="G50" s="28">
        <v>0</v>
      </c>
      <c r="H50" s="28">
        <v>17.869768660356002</v>
      </c>
    </row>
    <row r="51" spans="1:8">
      <c r="A51" s="2">
        <v>6</v>
      </c>
      <c r="B51" s="2" t="s">
        <v>66</v>
      </c>
      <c r="C51" s="35" t="s">
        <v>67</v>
      </c>
      <c r="D51" s="28">
        <v>0</v>
      </c>
      <c r="E51" s="28">
        <v>0</v>
      </c>
      <c r="F51" s="28">
        <v>0</v>
      </c>
      <c r="G51" s="28">
        <v>15.338335384672</v>
      </c>
      <c r="H51" s="28">
        <v>15.338335384672</v>
      </c>
    </row>
    <row r="52" spans="1:8">
      <c r="A52" s="2">
        <v>7</v>
      </c>
      <c r="B52" s="2"/>
      <c r="C52" s="35" t="s">
        <v>68</v>
      </c>
      <c r="D52" s="28">
        <v>0</v>
      </c>
      <c r="E52" s="28">
        <v>0</v>
      </c>
      <c r="F52" s="28">
        <v>0</v>
      </c>
      <c r="G52" s="28">
        <v>9.1546229236993995</v>
      </c>
      <c r="H52" s="28">
        <v>9.1546229236993995</v>
      </c>
    </row>
    <row r="53" spans="1:8">
      <c r="A53" s="2">
        <v>8</v>
      </c>
      <c r="B53" s="2"/>
      <c r="C53" s="35" t="s">
        <v>69</v>
      </c>
      <c r="D53" s="28">
        <v>0</v>
      </c>
      <c r="E53" s="28">
        <v>0</v>
      </c>
      <c r="F53" s="28">
        <v>0</v>
      </c>
      <c r="G53" s="28">
        <v>7.7470587316169004</v>
      </c>
      <c r="H53" s="28">
        <v>7.7470587316169004</v>
      </c>
    </row>
    <row r="54" spans="1:8">
      <c r="A54" s="2"/>
      <c r="B54" s="20"/>
      <c r="C54" s="20" t="s">
        <v>70</v>
      </c>
      <c r="D54" s="28">
        <v>17.247821691761001</v>
      </c>
      <c r="E54" s="28">
        <v>0.62194696859459997</v>
      </c>
      <c r="F54" s="28">
        <v>0</v>
      </c>
      <c r="G54" s="28">
        <v>139.04031403304</v>
      </c>
      <c r="H54" s="28">
        <v>156.91008269339</v>
      </c>
    </row>
    <row r="55" spans="1:8">
      <c r="A55" s="2"/>
      <c r="B55" s="20"/>
      <c r="C55" s="20" t="s">
        <v>71</v>
      </c>
      <c r="D55" s="28">
        <v>682.95887545567996</v>
      </c>
      <c r="E55" s="28">
        <v>24.648740386933</v>
      </c>
      <c r="F55" s="28">
        <v>4899.0980943203003</v>
      </c>
      <c r="G55" s="28">
        <v>139.04031403304</v>
      </c>
      <c r="H55" s="28">
        <v>5745.7460241959998</v>
      </c>
    </row>
    <row r="56" spans="1:8" ht="31.5" customHeight="1">
      <c r="A56" s="2"/>
      <c r="B56" s="20"/>
      <c r="C56" s="20" t="s">
        <v>72</v>
      </c>
      <c r="D56" s="28"/>
      <c r="E56" s="28"/>
      <c r="F56" s="28"/>
      <c r="G56" s="28"/>
      <c r="H56" s="28"/>
    </row>
    <row r="57" spans="1:8">
      <c r="A57" s="2"/>
      <c r="B57" s="2"/>
      <c r="C57" s="35"/>
      <c r="D57" s="28"/>
      <c r="E57" s="28"/>
      <c r="F57" s="28"/>
      <c r="G57" s="28"/>
      <c r="H57" s="28">
        <f>SUM(D57:G57)</f>
        <v>0</v>
      </c>
    </row>
    <row r="58" spans="1:8">
      <c r="A58" s="2"/>
      <c r="B58" s="20"/>
      <c r="C58" s="20" t="s">
        <v>73</v>
      </c>
      <c r="D58" s="28">
        <f>SUM(D57:D57)</f>
        <v>0</v>
      </c>
      <c r="E58" s="28">
        <f>SUM(E57:E57)</f>
        <v>0</v>
      </c>
      <c r="F58" s="28">
        <f>SUM(F57:F57)</f>
        <v>0</v>
      </c>
      <c r="G58" s="28">
        <f>SUM(G57:G57)</f>
        <v>0</v>
      </c>
      <c r="H58" s="28">
        <f>SUM(D58:G58)</f>
        <v>0</v>
      </c>
    </row>
    <row r="59" spans="1:8">
      <c r="A59" s="2"/>
      <c r="B59" s="20"/>
      <c r="C59" s="20" t="s">
        <v>74</v>
      </c>
      <c r="D59" s="28">
        <v>682.95887545567996</v>
      </c>
      <c r="E59" s="28">
        <v>24.648740386933</v>
      </c>
      <c r="F59" s="28">
        <v>4899.0980943203003</v>
      </c>
      <c r="G59" s="28">
        <v>139.04031403304</v>
      </c>
      <c r="H59" s="28">
        <v>5745.7460241959998</v>
      </c>
    </row>
    <row r="60" spans="1:8" ht="157.5" customHeight="1">
      <c r="A60" s="2"/>
      <c r="B60" s="20"/>
      <c r="C60" s="20" t="s">
        <v>75</v>
      </c>
      <c r="D60" s="28"/>
      <c r="E60" s="28"/>
      <c r="F60" s="28"/>
      <c r="G60" s="28"/>
      <c r="H60" s="28"/>
    </row>
    <row r="61" spans="1:8">
      <c r="A61" s="2">
        <v>9</v>
      </c>
      <c r="B61" s="2" t="s">
        <v>76</v>
      </c>
      <c r="C61" s="35" t="s">
        <v>77</v>
      </c>
      <c r="D61" s="28">
        <v>0</v>
      </c>
      <c r="E61" s="28">
        <v>0</v>
      </c>
      <c r="F61" s="28">
        <v>0</v>
      </c>
      <c r="G61" s="28">
        <v>488.63209030883002</v>
      </c>
      <c r="H61" s="28">
        <v>488.63209030883002</v>
      </c>
    </row>
    <row r="62" spans="1:8">
      <c r="A62" s="2">
        <v>10</v>
      </c>
      <c r="B62" s="2" t="s">
        <v>78</v>
      </c>
      <c r="C62" s="35" t="s">
        <v>77</v>
      </c>
      <c r="D62" s="28">
        <v>0</v>
      </c>
      <c r="E62" s="28">
        <v>0</v>
      </c>
      <c r="F62" s="28">
        <v>0</v>
      </c>
      <c r="G62" s="28">
        <v>14.0154450026</v>
      </c>
      <c r="H62" s="28">
        <v>14.0154450026</v>
      </c>
    </row>
    <row r="63" spans="1:8">
      <c r="A63" s="2"/>
      <c r="B63" s="20"/>
      <c r="C63" s="20" t="s">
        <v>79</v>
      </c>
      <c r="D63" s="28">
        <v>0</v>
      </c>
      <c r="E63" s="28">
        <v>0</v>
      </c>
      <c r="F63" s="28">
        <v>0</v>
      </c>
      <c r="G63" s="28">
        <v>502.64753531142998</v>
      </c>
      <c r="H63" s="28">
        <v>502.64753531142998</v>
      </c>
    </row>
    <row r="64" spans="1:8">
      <c r="A64" s="2"/>
      <c r="B64" s="20"/>
      <c r="C64" s="20" t="s">
        <v>80</v>
      </c>
      <c r="D64" s="28">
        <v>682.95887545567996</v>
      </c>
      <c r="E64" s="28">
        <v>24.648740386933</v>
      </c>
      <c r="F64" s="28">
        <v>4899.0980943203003</v>
      </c>
      <c r="G64" s="28">
        <v>641.68784934447001</v>
      </c>
      <c r="H64" s="28">
        <v>6248.3935595073999</v>
      </c>
    </row>
    <row r="65" spans="1:8">
      <c r="A65" s="2"/>
      <c r="B65" s="20"/>
      <c r="C65" s="20" t="s">
        <v>81</v>
      </c>
      <c r="D65" s="28"/>
      <c r="E65" s="28"/>
      <c r="F65" s="28"/>
      <c r="G65" s="28"/>
      <c r="H65" s="28"/>
    </row>
    <row r="66" spans="1:8" ht="47.25" customHeight="1">
      <c r="A66" s="2">
        <v>11</v>
      </c>
      <c r="B66" s="2" t="s">
        <v>82</v>
      </c>
      <c r="C66" s="35" t="s">
        <v>83</v>
      </c>
      <c r="D66" s="28">
        <f>D64*3%</f>
        <v>20.488766263670399</v>
      </c>
      <c r="E66" s="28">
        <f>E64*3%</f>
        <v>0.73946221160798997</v>
      </c>
      <c r="F66" s="28">
        <f>F64*3%</f>
        <v>146.972942829609</v>
      </c>
      <c r="G66" s="28">
        <f>G64*3%</f>
        <v>19.2506354803341</v>
      </c>
      <c r="H66" s="28">
        <f>SUM(D66:G66)</f>
        <v>187.45180678522101</v>
      </c>
    </row>
    <row r="67" spans="1:8">
      <c r="A67" s="2"/>
      <c r="B67" s="20"/>
      <c r="C67" s="20" t="s">
        <v>84</v>
      </c>
      <c r="D67" s="28">
        <f>D66</f>
        <v>20.488766263670399</v>
      </c>
      <c r="E67" s="28">
        <f>E66</f>
        <v>0.73946221160798997</v>
      </c>
      <c r="F67" s="28">
        <f>F66</f>
        <v>146.972942829609</v>
      </c>
      <c r="G67" s="28">
        <f>G66</f>
        <v>19.2506354803341</v>
      </c>
      <c r="H67" s="28">
        <f>SUM(D67:G67)</f>
        <v>187.45180678522101</v>
      </c>
    </row>
    <row r="68" spans="1:8">
      <c r="A68" s="2"/>
      <c r="B68" s="20"/>
      <c r="C68" s="20" t="s">
        <v>85</v>
      </c>
      <c r="D68" s="28">
        <f>D67+D64</f>
        <v>703.44764171935003</v>
      </c>
      <c r="E68" s="28">
        <f>E67+E64</f>
        <v>25.388202598541</v>
      </c>
      <c r="F68" s="28">
        <f>F67+F64</f>
        <v>5046.0710371499099</v>
      </c>
      <c r="G68" s="28">
        <f>G67+G64</f>
        <v>660.93848482480405</v>
      </c>
      <c r="H68" s="28">
        <f>SUM(D68:G68)</f>
        <v>6435.8453662926004</v>
      </c>
    </row>
    <row r="69" spans="1:8">
      <c r="A69" s="2"/>
      <c r="B69" s="20"/>
      <c r="C69" s="20" t="s">
        <v>86</v>
      </c>
      <c r="D69" s="28"/>
      <c r="E69" s="28"/>
      <c r="F69" s="28"/>
      <c r="G69" s="28"/>
      <c r="H69" s="28"/>
    </row>
    <row r="70" spans="1:8">
      <c r="A70" s="2">
        <v>12</v>
      </c>
      <c r="B70" s="2" t="s">
        <v>87</v>
      </c>
      <c r="C70" s="35" t="s">
        <v>88</v>
      </c>
      <c r="D70" s="28">
        <f>D68*20%</f>
        <v>140.68952834386999</v>
      </c>
      <c r="E70" s="28">
        <f>E68*20%</f>
        <v>5.0776405197081997</v>
      </c>
      <c r="F70" s="28">
        <f>F68*20%</f>
        <v>1009.21420742998</v>
      </c>
      <c r="G70" s="28">
        <f>G68*20%</f>
        <v>132.18769696496099</v>
      </c>
      <c r="H70" s="28">
        <f>SUM(D70:G70)</f>
        <v>1287.16907325852</v>
      </c>
    </row>
    <row r="71" spans="1:8">
      <c r="A71" s="2"/>
      <c r="B71" s="20"/>
      <c r="C71" s="20" t="s">
        <v>89</v>
      </c>
      <c r="D71" s="28">
        <f>D70</f>
        <v>140.68952834386999</v>
      </c>
      <c r="E71" s="28">
        <f>E70</f>
        <v>5.0776405197081997</v>
      </c>
      <c r="F71" s="28">
        <f>F70</f>
        <v>1009.21420742998</v>
      </c>
      <c r="G71" s="28">
        <f>G70</f>
        <v>132.18769696496099</v>
      </c>
      <c r="H71" s="28">
        <f>SUM(D71:G71)</f>
        <v>1287.16907325852</v>
      </c>
    </row>
    <row r="72" spans="1:8">
      <c r="A72" s="2"/>
      <c r="B72" s="20"/>
      <c r="C72" s="20" t="s">
        <v>90</v>
      </c>
      <c r="D72" s="28">
        <f>D71+D68</f>
        <v>844.13717006321997</v>
      </c>
      <c r="E72" s="28">
        <f>E71+E68</f>
        <v>30.4658431182492</v>
      </c>
      <c r="F72" s="28">
        <f>F71+F68</f>
        <v>6055.2852445798899</v>
      </c>
      <c r="G72" s="28">
        <f>G71+G68</f>
        <v>793.12618178976504</v>
      </c>
      <c r="H72" s="28">
        <f>SUM(D72:G72)</f>
        <v>7723.0144395511297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91</v>
      </c>
    </row>
    <row r="2" spans="1:14" ht="45.75" customHeight="1">
      <c r="A2" s="11"/>
      <c r="B2" s="11" t="s">
        <v>92</v>
      </c>
      <c r="C2" s="72" t="s">
        <v>3</v>
      </c>
      <c r="D2" s="72"/>
      <c r="E2" s="72"/>
      <c r="F2" s="72"/>
      <c r="G2" s="72"/>
      <c r="H2" s="72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93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 ht="31.2">
      <c r="A7" s="11"/>
      <c r="B7" s="11" t="s">
        <v>94</v>
      </c>
      <c r="C7" s="15" t="s">
        <v>41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28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9" t="s">
        <v>5</v>
      </c>
      <c r="B10" s="79" t="s">
        <v>29</v>
      </c>
      <c r="C10" s="79" t="s">
        <v>95</v>
      </c>
      <c r="D10" s="76" t="s">
        <v>31</v>
      </c>
      <c r="E10" s="77"/>
      <c r="F10" s="77"/>
      <c r="G10" s="77"/>
      <c r="H10" s="78"/>
      <c r="J10" s="7"/>
    </row>
    <row r="11" spans="1:14" ht="59.25" customHeight="1">
      <c r="A11" s="79"/>
      <c r="B11" s="79"/>
      <c r="C11" s="79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96</v>
      </c>
      <c r="C13" s="3" t="s">
        <v>97</v>
      </c>
      <c r="D13" s="19">
        <v>625.18763964148002</v>
      </c>
      <c r="E13" s="19">
        <v>23.557605354311001</v>
      </c>
      <c r="F13" s="19">
        <v>4899.0980943203003</v>
      </c>
      <c r="G13" s="19">
        <v>0</v>
      </c>
      <c r="H13" s="19">
        <v>5547.8433393161004</v>
      </c>
      <c r="J13" s="7"/>
    </row>
    <row r="14" spans="1:14">
      <c r="A14" s="2"/>
      <c r="B14" s="20"/>
      <c r="C14" s="20" t="s">
        <v>98</v>
      </c>
      <c r="D14" s="19">
        <v>625.18763964148002</v>
      </c>
      <c r="E14" s="19">
        <v>23.557605354311001</v>
      </c>
      <c r="F14" s="19">
        <v>4899.0980943203003</v>
      </c>
      <c r="G14" s="19">
        <v>0</v>
      </c>
      <c r="H14" s="19">
        <v>5547.8433393161004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91</v>
      </c>
    </row>
    <row r="2" spans="1:14" ht="45.75" customHeight="1">
      <c r="A2" s="11"/>
      <c r="B2" s="11" t="s">
        <v>92</v>
      </c>
      <c r="C2" s="72" t="s">
        <v>3</v>
      </c>
      <c r="D2" s="72"/>
      <c r="E2" s="72"/>
      <c r="F2" s="72"/>
      <c r="G2" s="72"/>
      <c r="H2" s="72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99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>
      <c r="A7" s="11"/>
      <c r="B7" s="11" t="s">
        <v>94</v>
      </c>
      <c r="C7" s="15" t="s">
        <v>63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28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9" t="s">
        <v>5</v>
      </c>
      <c r="B10" s="79" t="s">
        <v>29</v>
      </c>
      <c r="C10" s="79" t="s">
        <v>95</v>
      </c>
      <c r="D10" s="76" t="s">
        <v>31</v>
      </c>
      <c r="E10" s="77"/>
      <c r="F10" s="77"/>
      <c r="G10" s="77"/>
      <c r="H10" s="78"/>
      <c r="J10" s="7"/>
    </row>
    <row r="11" spans="1:14" ht="59.25" customHeight="1">
      <c r="A11" s="79"/>
      <c r="B11" s="79"/>
      <c r="C11" s="79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100</v>
      </c>
      <c r="C13" s="3" t="s">
        <v>101</v>
      </c>
      <c r="D13" s="19">
        <v>0</v>
      </c>
      <c r="E13" s="19">
        <v>0</v>
      </c>
      <c r="F13" s="19">
        <v>0</v>
      </c>
      <c r="G13" s="19">
        <v>106.80029699305</v>
      </c>
      <c r="H13" s="19">
        <v>106.80029699305</v>
      </c>
      <c r="J13" s="7"/>
    </row>
    <row r="14" spans="1:14">
      <c r="A14" s="2"/>
      <c r="B14" s="20"/>
      <c r="C14" s="20" t="s">
        <v>98</v>
      </c>
      <c r="D14" s="19">
        <v>0</v>
      </c>
      <c r="E14" s="19">
        <v>0</v>
      </c>
      <c r="F14" s="19">
        <v>0</v>
      </c>
      <c r="G14" s="19">
        <v>106.80029699305</v>
      </c>
      <c r="H14" s="19">
        <v>106.80029699305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91</v>
      </c>
    </row>
    <row r="2" spans="1:14" ht="45.75" customHeight="1">
      <c r="A2" s="11"/>
      <c r="B2" s="11" t="s">
        <v>92</v>
      </c>
      <c r="C2" s="72" t="s">
        <v>3</v>
      </c>
      <c r="D2" s="72"/>
      <c r="E2" s="72"/>
      <c r="F2" s="72"/>
      <c r="G2" s="72"/>
      <c r="H2" s="72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102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>
      <c r="A7" s="11"/>
      <c r="B7" s="11" t="s">
        <v>94</v>
      </c>
      <c r="C7" s="15" t="s">
        <v>103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28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9" t="s">
        <v>5</v>
      </c>
      <c r="B10" s="79" t="s">
        <v>29</v>
      </c>
      <c r="C10" s="79" t="s">
        <v>95</v>
      </c>
      <c r="D10" s="76" t="s">
        <v>31</v>
      </c>
      <c r="E10" s="77"/>
      <c r="F10" s="77"/>
      <c r="G10" s="77"/>
      <c r="H10" s="78"/>
      <c r="J10" s="7"/>
    </row>
    <row r="11" spans="1:14" ht="59.25" customHeight="1">
      <c r="A11" s="79"/>
      <c r="B11" s="79"/>
      <c r="C11" s="79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104</v>
      </c>
      <c r="C13" s="3" t="s">
        <v>103</v>
      </c>
      <c r="D13" s="19">
        <v>0</v>
      </c>
      <c r="E13" s="19">
        <v>0</v>
      </c>
      <c r="F13" s="19">
        <v>0</v>
      </c>
      <c r="G13" s="19">
        <v>488.63209030883002</v>
      </c>
      <c r="H13" s="19">
        <v>488.63209030883002</v>
      </c>
      <c r="J13" s="7"/>
    </row>
    <row r="14" spans="1:14">
      <c r="A14" s="2"/>
      <c r="B14" s="20"/>
      <c r="C14" s="20" t="s">
        <v>98</v>
      </c>
      <c r="D14" s="19">
        <v>0</v>
      </c>
      <c r="E14" s="19">
        <v>0</v>
      </c>
      <c r="F14" s="19">
        <v>0</v>
      </c>
      <c r="G14" s="19">
        <v>488.63209030883002</v>
      </c>
      <c r="H14" s="19">
        <v>488.63209030883002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91</v>
      </c>
    </row>
    <row r="2" spans="1:14" ht="45.75" customHeight="1">
      <c r="A2" s="11"/>
      <c r="B2" s="11" t="s">
        <v>92</v>
      </c>
      <c r="C2" s="72" t="s">
        <v>3</v>
      </c>
      <c r="D2" s="72"/>
      <c r="E2" s="72"/>
      <c r="F2" s="72"/>
      <c r="G2" s="72"/>
      <c r="H2" s="72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105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 ht="31.2">
      <c r="A7" s="11"/>
      <c r="B7" s="11" t="s">
        <v>94</v>
      </c>
      <c r="C7" s="15" t="s">
        <v>106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28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9" t="s">
        <v>5</v>
      </c>
      <c r="B10" s="79" t="s">
        <v>29</v>
      </c>
      <c r="C10" s="79" t="s">
        <v>95</v>
      </c>
      <c r="D10" s="76" t="s">
        <v>31</v>
      </c>
      <c r="E10" s="77"/>
      <c r="F10" s="77"/>
      <c r="G10" s="77"/>
      <c r="H10" s="78"/>
      <c r="J10" s="7"/>
    </row>
    <row r="11" spans="1:14" ht="59.25" customHeight="1">
      <c r="A11" s="79"/>
      <c r="B11" s="79"/>
      <c r="C11" s="79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107</v>
      </c>
      <c r="C13" s="3" t="s">
        <v>43</v>
      </c>
      <c r="D13" s="19">
        <v>25.175265700482999</v>
      </c>
      <c r="E13" s="19">
        <v>0</v>
      </c>
      <c r="F13" s="19">
        <v>0</v>
      </c>
      <c r="G13" s="19">
        <v>0</v>
      </c>
      <c r="H13" s="19">
        <v>25.175265700482999</v>
      </c>
      <c r="J13" s="7"/>
    </row>
    <row r="14" spans="1:14">
      <c r="A14" s="2"/>
      <c r="B14" s="20"/>
      <c r="C14" s="20" t="s">
        <v>98</v>
      </c>
      <c r="D14" s="19">
        <v>25.175265700482999</v>
      </c>
      <c r="E14" s="19">
        <v>0</v>
      </c>
      <c r="F14" s="19">
        <v>0</v>
      </c>
      <c r="G14" s="19">
        <v>0</v>
      </c>
      <c r="H14" s="19">
        <v>25.175265700482999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4" sqref="C4"/>
    </sheetView>
  </sheetViews>
  <sheetFormatPr defaultColWidth="8.88671875" defaultRowHeight="15.6" outlineLevelCol="7"/>
  <cols>
    <col min="1" max="1" width="10.88671875" style="7" customWidth="1"/>
    <col min="2" max="2" width="51.5546875" style="7" customWidth="1"/>
    <col min="3" max="3" width="66.6640625" style="7" customWidth="1"/>
    <col min="4" max="4" width="30.88671875" style="7" customWidth="1"/>
    <col min="5" max="5" width="19.33203125" style="7" customWidth="1"/>
    <col min="6" max="6" width="21" style="7" customWidth="1"/>
    <col min="7" max="7" width="16.6640625" style="7" customWidth="1"/>
    <col min="8" max="8" width="20.109375" style="7" customWidth="1"/>
    <col min="9" max="9" width="15" style="7" customWidth="1" outlineLevel="7"/>
    <col min="10" max="10" width="13.109375" style="8" customWidth="1" outlineLevel="7"/>
    <col min="11" max="11" width="8.88671875" style="7"/>
    <col min="12" max="12" width="9.33203125" style="7" customWidth="1"/>
    <col min="13" max="13" width="17.33203125" style="7" customWidth="1"/>
    <col min="14" max="14" width="8.88671875" style="7"/>
  </cols>
  <sheetData>
    <row r="1" spans="1:14">
      <c r="A1" s="9"/>
      <c r="B1" s="10"/>
      <c r="C1" s="10"/>
      <c r="D1" s="10"/>
      <c r="E1" s="10"/>
      <c r="F1" s="10"/>
      <c r="G1" s="10"/>
      <c r="H1" s="10" t="s">
        <v>91</v>
      </c>
    </row>
    <row r="2" spans="1:14" ht="45.75" customHeight="1">
      <c r="A2" s="11"/>
      <c r="B2" s="11" t="s">
        <v>92</v>
      </c>
      <c r="C2" s="72" t="s">
        <v>3</v>
      </c>
      <c r="D2" s="72"/>
      <c r="E2" s="72"/>
      <c r="F2" s="72"/>
      <c r="G2" s="72"/>
      <c r="H2" s="72"/>
    </row>
    <row r="3" spans="1:14">
      <c r="A3" s="12"/>
      <c r="B3" s="12"/>
      <c r="C3" s="12"/>
      <c r="E3" s="12"/>
      <c r="F3" s="12"/>
      <c r="G3" s="12"/>
      <c r="H3" s="12"/>
    </row>
    <row r="4" spans="1:14">
      <c r="A4" s="11"/>
      <c r="B4" s="11"/>
      <c r="C4" s="11"/>
      <c r="D4" s="11"/>
      <c r="E4" s="11"/>
      <c r="F4" s="11"/>
      <c r="G4" s="11"/>
      <c r="H4" s="11"/>
    </row>
    <row r="5" spans="1:14">
      <c r="A5" s="13"/>
      <c r="B5" s="13"/>
      <c r="C5" s="13"/>
      <c r="D5" s="10" t="s">
        <v>108</v>
      </c>
      <c r="E5" s="14"/>
      <c r="F5" s="13"/>
      <c r="G5" s="13"/>
      <c r="H5" s="13"/>
    </row>
    <row r="6" spans="1:14">
      <c r="A6" s="11"/>
      <c r="B6" s="11"/>
      <c r="C6" s="11"/>
      <c r="D6" s="11"/>
      <c r="E6" s="11"/>
      <c r="F6" s="11"/>
      <c r="G6" s="11"/>
      <c r="H6" s="11"/>
    </row>
    <row r="7" spans="1:14">
      <c r="A7" s="11"/>
      <c r="B7" s="11" t="s">
        <v>94</v>
      </c>
      <c r="C7" s="15" t="s">
        <v>109</v>
      </c>
      <c r="D7" s="11"/>
      <c r="E7" s="11"/>
      <c r="F7" s="11"/>
      <c r="G7" s="11"/>
      <c r="H7" s="11"/>
    </row>
    <row r="8" spans="1:14">
      <c r="A8" s="11"/>
      <c r="B8" s="11"/>
      <c r="C8" s="11"/>
      <c r="D8" s="11"/>
      <c r="E8" s="11"/>
      <c r="F8" s="11"/>
      <c r="G8" s="11"/>
      <c r="H8" s="11"/>
    </row>
    <row r="9" spans="1:14">
      <c r="A9" s="11" t="s">
        <v>28</v>
      </c>
      <c r="B9" s="11"/>
      <c r="C9" s="11"/>
      <c r="D9" s="11"/>
      <c r="E9" s="11"/>
      <c r="F9" s="11"/>
      <c r="G9" s="11"/>
      <c r="H9" s="16"/>
      <c r="J9" s="7"/>
    </row>
    <row r="10" spans="1:14" ht="23.25" customHeight="1">
      <c r="A10" s="79" t="s">
        <v>5</v>
      </c>
      <c r="B10" s="79" t="s">
        <v>29</v>
      </c>
      <c r="C10" s="79" t="s">
        <v>95</v>
      </c>
      <c r="D10" s="76" t="s">
        <v>31</v>
      </c>
      <c r="E10" s="77"/>
      <c r="F10" s="77"/>
      <c r="G10" s="77"/>
      <c r="H10" s="78"/>
      <c r="J10" s="7"/>
    </row>
    <row r="11" spans="1:14" ht="59.25" customHeight="1">
      <c r="A11" s="79"/>
      <c r="B11" s="79"/>
      <c r="C11" s="79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7"/>
    </row>
    <row r="12" spans="1:14">
      <c r="A12" s="2">
        <v>1</v>
      </c>
      <c r="B12" s="2">
        <v>2</v>
      </c>
      <c r="C12" s="17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7"/>
    </row>
    <row r="13" spans="1:14" ht="86.25" customHeight="1">
      <c r="A13" s="2">
        <v>1</v>
      </c>
      <c r="B13" s="18" t="s">
        <v>110</v>
      </c>
      <c r="C13" s="3" t="s">
        <v>109</v>
      </c>
      <c r="D13" s="19">
        <v>0</v>
      </c>
      <c r="E13" s="19">
        <v>0</v>
      </c>
      <c r="F13" s="19">
        <v>0</v>
      </c>
      <c r="G13" s="19">
        <v>115603.47826087</v>
      </c>
      <c r="H13" s="19">
        <v>115603.47826087</v>
      </c>
      <c r="J13" s="7"/>
    </row>
    <row r="14" spans="1:14">
      <c r="A14" s="2"/>
      <c r="B14" s="20"/>
      <c r="C14" s="20" t="s">
        <v>98</v>
      </c>
      <c r="D14" s="19">
        <v>0</v>
      </c>
      <c r="E14" s="19">
        <v>0</v>
      </c>
      <c r="F14" s="19">
        <v>0</v>
      </c>
      <c r="G14" s="19">
        <v>115603.47826087</v>
      </c>
      <c r="H14" s="19">
        <v>115603.47826087</v>
      </c>
      <c r="I14" s="21"/>
    </row>
    <row r="15" spans="1:14">
      <c r="L15" s="8"/>
      <c r="M15" s="8"/>
      <c r="N15" s="8"/>
    </row>
    <row r="16" spans="1:14">
      <c r="L16" s="8"/>
      <c r="M16" s="8"/>
      <c r="N16" s="8"/>
    </row>
    <row r="17" spans="11:14">
      <c r="L17" s="8"/>
      <c r="M17" s="8"/>
      <c r="N17" s="8"/>
    </row>
    <row r="18" spans="11:14">
      <c r="L18" s="8"/>
      <c r="M18" s="8"/>
      <c r="N18" s="8"/>
    </row>
    <row r="19" spans="11:14">
      <c r="K19" s="8"/>
      <c r="L19" s="8"/>
      <c r="M19" s="8"/>
      <c r="N19" s="8"/>
    </row>
    <row r="20" spans="11:14">
      <c r="K20" s="8"/>
      <c r="N20" s="8"/>
    </row>
    <row r="21" spans="11:14">
      <c r="K21" s="8"/>
    </row>
    <row r="22" spans="11:14">
      <c r="K22" s="8"/>
    </row>
    <row r="23" spans="11:14">
      <c r="K23" s="8"/>
    </row>
    <row r="24" spans="11:14">
      <c r="L24" s="8"/>
    </row>
    <row r="25" spans="11:14">
      <c r="L25" s="8"/>
    </row>
    <row r="26" spans="11:14">
      <c r="L26" s="8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4"/>
  <sheetViews>
    <sheetView workbookViewId="0">
      <selection activeCell="A12" sqref="A12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80" t="s">
        <v>111</v>
      </c>
      <c r="B1" s="80"/>
      <c r="C1" s="80"/>
      <c r="D1" s="80"/>
      <c r="E1" s="80"/>
      <c r="F1" s="80"/>
      <c r="G1" s="80"/>
      <c r="H1" s="80"/>
    </row>
    <row r="3" spans="1:8" ht="44.25" customHeight="1">
      <c r="A3" s="2" t="s">
        <v>112</v>
      </c>
      <c r="B3" s="2" t="s">
        <v>113</v>
      </c>
      <c r="C3" s="2" t="s">
        <v>114</v>
      </c>
      <c r="D3" s="2" t="s">
        <v>115</v>
      </c>
      <c r="E3" s="2" t="s">
        <v>116</v>
      </c>
      <c r="F3" s="2" t="s">
        <v>117</v>
      </c>
      <c r="G3" s="2" t="s">
        <v>118</v>
      </c>
      <c r="H3" s="2" t="s">
        <v>119</v>
      </c>
    </row>
    <row r="4" spans="1:8" ht="39" customHeight="1">
      <c r="A4" s="3" t="s">
        <v>120</v>
      </c>
      <c r="B4" s="4" t="s">
        <v>121</v>
      </c>
      <c r="C4" s="5">
        <v>1</v>
      </c>
      <c r="D4" s="5">
        <v>4899.1002765904004</v>
      </c>
      <c r="E4" s="4" t="s">
        <v>122</v>
      </c>
      <c r="F4" s="4"/>
      <c r="G4" s="5">
        <v>4899.1002765904004</v>
      </c>
      <c r="H4" s="6"/>
    </row>
  </sheetData>
  <mergeCells count="1">
    <mergeCell ref="A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80" t="s">
        <v>111</v>
      </c>
      <c r="B1" s="80"/>
      <c r="C1" s="80"/>
      <c r="D1" s="80"/>
      <c r="E1" s="80"/>
      <c r="F1" s="80"/>
      <c r="G1" s="80"/>
      <c r="H1" s="80"/>
    </row>
    <row r="3" spans="1:8" ht="44.25" customHeight="1">
      <c r="A3" s="2" t="s">
        <v>112</v>
      </c>
      <c r="B3" s="2" t="s">
        <v>113</v>
      </c>
      <c r="C3" s="2" t="s">
        <v>114</v>
      </c>
      <c r="D3" s="2" t="s">
        <v>115</v>
      </c>
      <c r="E3" s="2" t="s">
        <v>116</v>
      </c>
      <c r="F3" s="2" t="s">
        <v>117</v>
      </c>
      <c r="G3" s="2" t="s">
        <v>118</v>
      </c>
      <c r="H3" s="2" t="s">
        <v>119</v>
      </c>
    </row>
    <row r="4" spans="1:8" ht="39" customHeight="1">
      <c r="A4" s="3" t="s">
        <v>120</v>
      </c>
      <c r="B4" s="4" t="s">
        <v>121</v>
      </c>
      <c r="C4" s="5">
        <v>1</v>
      </c>
      <c r="D4" s="5">
        <v>4899.1002765904004</v>
      </c>
      <c r="E4" s="4" t="s">
        <v>122</v>
      </c>
      <c r="F4" s="3" t="s">
        <v>120</v>
      </c>
      <c r="G4" s="5">
        <v>4899.1002765904004</v>
      </c>
      <c r="H4" s="6" t="s">
        <v>123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528-02-01</vt:lpstr>
      <vt:lpstr>ОСР 528-09-01</vt:lpstr>
      <vt:lpstr>ОСР 528-12-01</vt:lpstr>
      <vt:lpstr>ОСР 556-02-01</vt:lpstr>
      <vt:lpstr>ОСР 556-12-01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2025-11-11T08:06:33Z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F33E222A9A4A4285AAC957B78BB14DC9_12</vt:lpwstr>
  </property>
  <property fmtid="{D5CDD505-2E9C-101B-9397-08002B2CF9AE}" pid="3" name="KSOProductBuildVer">
    <vt:lpwstr>1049-12.2.0.23131</vt:lpwstr>
  </property>
</Properties>
</file>